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0005" activeTab="0"/>
  </bookViews>
  <sheets>
    <sheet name="Estatística 2009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<sst xmlns="http://schemas.openxmlformats.org/spreadsheetml/2006/main" count="49" uniqueCount="42">
  <si>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PRODUTO</t>
  </si>
  <si>
    <t>CAPACID.</t>
  </si>
  <si>
    <t>VENDAS</t>
  </si>
  <si>
    <t>EXPORT.</t>
  </si>
  <si>
    <t>IMPORT.</t>
  </si>
  <si>
    <t>CONSUMO</t>
  </si>
  <si>
    <t>INSTALADA</t>
  </si>
  <si>
    <t>DOME. (1)</t>
  </si>
  <si>
    <t>APARENTE</t>
  </si>
  <si>
    <t>ARTIFICIAIS</t>
  </si>
  <si>
    <t>RAION VISCOSE</t>
  </si>
  <si>
    <t>FIBRA CORTADA</t>
  </si>
  <si>
    <t>RAION ACETATO</t>
  </si>
  <si>
    <t>CABO( filtro para cigarros)</t>
  </si>
  <si>
    <t>SINTÉTICAS</t>
  </si>
  <si>
    <t>NAILON</t>
  </si>
  <si>
    <t>FILAMENTO TÊXTIL</t>
  </si>
  <si>
    <t>FILAMENTO INDUSTRIAL</t>
  </si>
  <si>
    <t>ELASTÔMEROS</t>
  </si>
  <si>
    <t>FILAMENTO ELASTOMÉRICO</t>
  </si>
  <si>
    <t>ACRÍLICO</t>
  </si>
  <si>
    <t xml:space="preserve">FIBRA </t>
  </si>
  <si>
    <t>TOTAL GERAL</t>
  </si>
  <si>
    <t>Elaboração : ABRAFAS</t>
  </si>
  <si>
    <t xml:space="preserve"> Consumo aparente = produção + importação - exportação</t>
  </si>
  <si>
    <t>ESTATÍSTICA  ANUAL - 2009</t>
  </si>
  <si>
    <t xml:space="preserve">                  FIBRAS MANUFATURADAS</t>
  </si>
  <si>
    <t>( T / ANO )</t>
  </si>
  <si>
    <t>PRODUÇÃO</t>
  </si>
  <si>
    <t>TOTAL</t>
  </si>
  <si>
    <t>( 1 + 2 )</t>
  </si>
  <si>
    <t>ND</t>
  </si>
  <si>
    <t xml:space="preserve">POLIESTER </t>
  </si>
  <si>
    <t>FILAMENTO TÊXTIL Beneficiado</t>
  </si>
  <si>
    <t>FIBRA CORTADA Reciclada</t>
  </si>
  <si>
    <t>OBS:</t>
  </si>
  <si>
    <t>ND:</t>
  </si>
  <si>
    <t>Dado não disponível</t>
  </si>
  <si>
    <t>(**) Ao longo do exercício de 2009 foram feitas reavaliações sobre a capacidade instalada do poliéster</t>
  </si>
  <si>
    <t>(***) Para o cálculo do consumo aparente do poliéster, retira-se do valor das importações totais as importações do produto POY, por tratar-se de matéria-prima para a produção do filamento textutrizado de poliéster.</t>
  </si>
  <si>
    <t>Consumo Aparente do Poliéster (404.454t.) = Produção (209.343 t.) + Importação (253.519 t.) - Importação de POY (49.169 t.) - Exportação (9.239 t.)</t>
  </si>
  <si>
    <t>(*) Por serem classificadas na mesma NCM (Nomenclatura Comum do Mercosul) as exportações e importações dos fios POY e lisos de náilon são acrescidas em sua totalidade, o que pode causar uma pequena diferença no cálculo do consumo aparente desta fibra.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</si>
</sst>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);\(0\)"/>
    <numFmt numFmtId="165" formatCode="0.0%"/>
    <numFmt numFmtId="166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3" fontId="6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0" fontId="13" fillId="34" borderId="18" xfId="0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3" fontId="9" fillId="34" borderId="22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10" fillId="34" borderId="0" xfId="0" applyNumberFormat="1" applyFont="1" applyFill="1" applyAlignment="1">
      <alignment/>
    </xf>
    <xf numFmtId="3" fontId="9" fillId="34" borderId="16" xfId="0" applyNumberFormat="1" applyFont="1" applyFill="1" applyBorder="1" applyAlignment="1">
      <alignment horizontal="center"/>
    </xf>
    <xf numFmtId="3" fontId="9" fillId="34" borderId="17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/>
    </xf>
    <xf numFmtId="3" fontId="9" fillId="34" borderId="26" xfId="0" applyNumberFormat="1" applyFont="1" applyFill="1" applyBorder="1" applyAlignment="1">
      <alignment horizontal="center"/>
    </xf>
    <xf numFmtId="3" fontId="9" fillId="34" borderId="24" xfId="0" applyNumberFormat="1" applyFont="1" applyFill="1" applyBorder="1" applyAlignment="1">
      <alignment horizontal="center"/>
    </xf>
    <xf numFmtId="0" fontId="13" fillId="34" borderId="27" xfId="0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 horizontal="right"/>
    </xf>
    <xf numFmtId="3" fontId="9" fillId="34" borderId="29" xfId="0" applyNumberFormat="1" applyFont="1" applyFill="1" applyBorder="1" applyAlignment="1">
      <alignment/>
    </xf>
    <xf numFmtId="0" fontId="13" fillId="34" borderId="30" xfId="0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 horizontal="right"/>
    </xf>
    <xf numFmtId="3" fontId="9" fillId="34" borderId="32" xfId="0" applyNumberFormat="1" applyFont="1" applyFill="1" applyBorder="1" applyAlignment="1">
      <alignment/>
    </xf>
    <xf numFmtId="0" fontId="13" fillId="34" borderId="33" xfId="0" applyFont="1" applyFill="1" applyBorder="1" applyAlignment="1">
      <alignment/>
    </xf>
    <xf numFmtId="3" fontId="9" fillId="34" borderId="34" xfId="0" applyNumberFormat="1" applyFont="1" applyFill="1" applyBorder="1" applyAlignment="1">
      <alignment/>
    </xf>
    <xf numFmtId="3" fontId="9" fillId="34" borderId="26" xfId="0" applyNumberFormat="1" applyFont="1" applyFill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33</xdr:row>
      <xdr:rowOff>0</xdr:rowOff>
    </xdr:from>
    <xdr:ext cx="285750" cy="219075"/>
    <xdr:sp>
      <xdr:nvSpPr>
        <xdr:cNvPr id="1" name="Text Box 105"/>
        <xdr:cNvSpPr txBox="1">
          <a:spLocks noChangeArrowheads="1"/>
        </xdr:cNvSpPr>
      </xdr:nvSpPr>
      <xdr:spPr>
        <a:xfrm>
          <a:off x="7172325" y="61817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(***)</a:t>
          </a:r>
        </a:p>
      </xdr:txBody>
    </xdr:sp>
    <xdr:clientData/>
  </xdr:oneCellAnchor>
  <xdr:oneCellAnchor>
    <xdr:from>
      <xdr:col>8</xdr:col>
      <xdr:colOff>28575</xdr:colOff>
      <xdr:row>26</xdr:row>
      <xdr:rowOff>180975</xdr:rowOff>
    </xdr:from>
    <xdr:ext cx="171450" cy="209550"/>
    <xdr:sp>
      <xdr:nvSpPr>
        <xdr:cNvPr id="2" name="Text Box 106"/>
        <xdr:cNvSpPr txBox="1">
          <a:spLocks noChangeArrowheads="1"/>
        </xdr:cNvSpPr>
      </xdr:nvSpPr>
      <xdr:spPr>
        <a:xfrm>
          <a:off x="6486525" y="50196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</a:t>
          </a:r>
        </a:p>
      </xdr:txBody>
    </xdr:sp>
    <xdr:clientData/>
  </xdr:oneCellAnchor>
  <xdr:oneCellAnchor>
    <xdr:from>
      <xdr:col>3</xdr:col>
      <xdr:colOff>9525</xdr:colOff>
      <xdr:row>32</xdr:row>
      <xdr:rowOff>180975</xdr:rowOff>
    </xdr:from>
    <xdr:ext cx="228600" cy="209550"/>
    <xdr:sp>
      <xdr:nvSpPr>
        <xdr:cNvPr id="3" name="Text Box 105"/>
        <xdr:cNvSpPr txBox="1">
          <a:spLocks noChangeArrowheads="1"/>
        </xdr:cNvSpPr>
      </xdr:nvSpPr>
      <xdr:spPr>
        <a:xfrm>
          <a:off x="2352675" y="61722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(**)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55"/>
  <sheetViews>
    <sheetView tabSelected="1" zoomScalePageLayoutView="0" workbookViewId="0" topLeftCell="A1">
      <selection activeCell="L41" sqref="L41"/>
    </sheetView>
  </sheetViews>
  <sheetFormatPr defaultColWidth="8.8515625" defaultRowHeight="12.75"/>
  <cols>
    <col min="1" max="1" width="0.13671875" style="1" customWidth="1"/>
    <col min="2" max="2" width="6.8515625" style="1" customWidth="1"/>
    <col min="3" max="3" width="28.140625" style="1" customWidth="1"/>
    <col min="4" max="4" width="14.140625" style="1" customWidth="1"/>
    <col min="5" max="5" width="13.7109375" style="1" customWidth="1"/>
    <col min="6" max="6" width="11.57421875" style="1" customWidth="1"/>
    <col min="7" max="8" width="11.140625" style="1" customWidth="1"/>
    <col min="9" max="9" width="10.7109375" style="1" customWidth="1"/>
    <col min="10" max="10" width="12.140625" style="1" customWidth="1"/>
    <col min="11" max="16384" width="8.8515625" style="1" customWidth="1"/>
  </cols>
  <sheetData>
    <row r="7" spans="2:10" ht="20.25">
      <c r="B7" s="59" t="s">
        <v>25</v>
      </c>
      <c r="C7" s="60"/>
      <c r="D7" s="60"/>
      <c r="E7" s="60"/>
      <c r="F7" s="60"/>
      <c r="G7" s="60"/>
      <c r="H7" s="60"/>
      <c r="I7" s="60"/>
      <c r="J7" s="60"/>
    </row>
    <row r="8" spans="2:10" ht="14.25" customHeight="1">
      <c r="B8" s="61"/>
      <c r="C8" s="62"/>
      <c r="D8" s="62"/>
      <c r="E8" s="62"/>
      <c r="F8" s="62"/>
      <c r="G8" s="62"/>
      <c r="H8" s="62"/>
      <c r="I8" s="62"/>
      <c r="J8" s="62"/>
    </row>
    <row r="9" spans="2:10" ht="18">
      <c r="B9" s="63" t="s">
        <v>26</v>
      </c>
      <c r="C9" s="60"/>
      <c r="D9" s="60"/>
      <c r="E9" s="60"/>
      <c r="F9" s="60"/>
      <c r="G9" s="60"/>
      <c r="H9" s="60"/>
      <c r="I9" s="60"/>
      <c r="J9" s="15" t="s">
        <v>27</v>
      </c>
    </row>
    <row r="10" ht="13.5" thickBot="1"/>
    <row r="11" spans="2:10" ht="12.75">
      <c r="B11" s="64" t="s">
        <v>0</v>
      </c>
      <c r="C11" s="65"/>
      <c r="D11" s="4" t="s">
        <v>1</v>
      </c>
      <c r="E11" s="68" t="s">
        <v>28</v>
      </c>
      <c r="F11" s="4" t="s">
        <v>2</v>
      </c>
      <c r="G11" s="4" t="s">
        <v>3</v>
      </c>
      <c r="H11" s="4" t="s">
        <v>29</v>
      </c>
      <c r="I11" s="4" t="s">
        <v>4</v>
      </c>
      <c r="J11" s="5" t="s">
        <v>5</v>
      </c>
    </row>
    <row r="12" spans="2:10" ht="13.5" thickBot="1">
      <c r="B12" s="66"/>
      <c r="C12" s="67"/>
      <c r="D12" s="6" t="s">
        <v>6</v>
      </c>
      <c r="E12" s="69"/>
      <c r="F12" s="6" t="s">
        <v>7</v>
      </c>
      <c r="G12" s="7">
        <v>-2</v>
      </c>
      <c r="H12" s="6" t="s">
        <v>30</v>
      </c>
      <c r="I12" s="7"/>
      <c r="J12" s="8" t="s">
        <v>8</v>
      </c>
    </row>
    <row r="13" spans="3:10" ht="12.75">
      <c r="C13" s="16"/>
      <c r="D13" s="2"/>
      <c r="E13" s="16"/>
      <c r="F13" s="2"/>
      <c r="G13" s="2"/>
      <c r="H13" s="2"/>
      <c r="I13" s="2"/>
      <c r="J13" s="2"/>
    </row>
    <row r="14" spans="3:10" ht="13.5" thickBot="1">
      <c r="C14" s="16"/>
      <c r="D14" s="2"/>
      <c r="E14" s="16"/>
      <c r="F14" s="2"/>
      <c r="G14" s="2"/>
      <c r="H14" s="2"/>
      <c r="I14" s="2"/>
      <c r="J14" s="2"/>
    </row>
    <row r="15" spans="2:10" ht="18.75" thickBot="1">
      <c r="B15" s="9" t="s">
        <v>9</v>
      </c>
      <c r="C15" s="10"/>
      <c r="D15" s="17">
        <f aca="true" t="shared" si="0" ref="D15:J15">D17+D20</f>
        <v>59400</v>
      </c>
      <c r="E15" s="17">
        <f t="shared" si="0"/>
        <v>45976</v>
      </c>
      <c r="F15" s="17">
        <f t="shared" si="0"/>
        <v>31315</v>
      </c>
      <c r="G15" s="17">
        <f t="shared" si="0"/>
        <v>13626</v>
      </c>
      <c r="H15" s="17">
        <f t="shared" si="0"/>
        <v>44941</v>
      </c>
      <c r="I15" s="17">
        <f t="shared" si="0"/>
        <v>17663</v>
      </c>
      <c r="J15" s="17">
        <f t="shared" si="0"/>
        <v>50013</v>
      </c>
    </row>
    <row r="16" spans="2:10" ht="16.5" thickBot="1">
      <c r="B16" s="11"/>
      <c r="C16" s="10"/>
      <c r="D16" s="10"/>
      <c r="E16" s="10"/>
      <c r="F16" s="10"/>
      <c r="G16" s="10"/>
      <c r="H16" s="10"/>
      <c r="I16" s="10"/>
      <c r="J16" s="10"/>
    </row>
    <row r="17" spans="2:10" ht="15.75" thickBot="1">
      <c r="B17" s="10"/>
      <c r="C17" s="18" t="s">
        <v>10</v>
      </c>
      <c r="D17" s="19">
        <f aca="true" t="shared" si="1" ref="D17:J17">SUM(D18:D18)</f>
        <v>42000</v>
      </c>
      <c r="E17" s="19">
        <f t="shared" si="1"/>
        <v>30244</v>
      </c>
      <c r="F17" s="19">
        <f t="shared" si="1"/>
        <v>23163</v>
      </c>
      <c r="G17" s="19">
        <f t="shared" si="1"/>
        <v>6217</v>
      </c>
      <c r="H17" s="19">
        <f t="shared" si="1"/>
        <v>29380</v>
      </c>
      <c r="I17" s="19">
        <f t="shared" si="1"/>
        <v>17522</v>
      </c>
      <c r="J17" s="20">
        <f t="shared" si="1"/>
        <v>41549</v>
      </c>
    </row>
    <row r="18" spans="2:10" ht="15" thickBot="1">
      <c r="B18" s="10"/>
      <c r="C18" s="21" t="s">
        <v>11</v>
      </c>
      <c r="D18" s="22">
        <v>42000</v>
      </c>
      <c r="E18" s="22">
        <v>30244</v>
      </c>
      <c r="F18" s="22">
        <v>23163</v>
      </c>
      <c r="G18" s="22">
        <v>6217</v>
      </c>
      <c r="H18" s="22">
        <f>F18+G18</f>
        <v>29380</v>
      </c>
      <c r="I18" s="22">
        <v>17522</v>
      </c>
      <c r="J18" s="23">
        <f>E18+I18-G18</f>
        <v>41549</v>
      </c>
    </row>
    <row r="19" spans="2:10" ht="15" thickBot="1">
      <c r="B19" s="10"/>
      <c r="C19" s="10"/>
      <c r="D19" s="24"/>
      <c r="E19" s="24"/>
      <c r="F19" s="24"/>
      <c r="G19" s="24"/>
      <c r="H19" s="24"/>
      <c r="I19" s="24"/>
      <c r="J19" s="24"/>
    </row>
    <row r="20" spans="2:17" ht="15.75" thickBot="1">
      <c r="B20" s="10"/>
      <c r="C20" s="18" t="s">
        <v>12</v>
      </c>
      <c r="D20" s="19">
        <f aca="true" t="shared" si="2" ref="D20:I20">D21</f>
        <v>17400</v>
      </c>
      <c r="E20" s="19">
        <f t="shared" si="2"/>
        <v>15732</v>
      </c>
      <c r="F20" s="19">
        <f t="shared" si="2"/>
        <v>8152</v>
      </c>
      <c r="G20" s="19">
        <f t="shared" si="2"/>
        <v>7409</v>
      </c>
      <c r="H20" s="19">
        <f t="shared" si="2"/>
        <v>15561</v>
      </c>
      <c r="I20" s="19">
        <f t="shared" si="2"/>
        <v>141</v>
      </c>
      <c r="J20" s="19">
        <f>E20+I20-G20</f>
        <v>8464</v>
      </c>
      <c r="Q20" s="13"/>
    </row>
    <row r="21" spans="2:10" ht="15" thickBot="1">
      <c r="B21" s="10"/>
      <c r="C21" s="25" t="s">
        <v>13</v>
      </c>
      <c r="D21" s="19">
        <v>17400</v>
      </c>
      <c r="E21" s="19">
        <v>15732</v>
      </c>
      <c r="F21" s="19">
        <v>8152</v>
      </c>
      <c r="G21" s="19">
        <v>7409</v>
      </c>
      <c r="H21" s="19">
        <f>F21+G21</f>
        <v>15561</v>
      </c>
      <c r="I21" s="19">
        <v>141</v>
      </c>
      <c r="J21" s="19">
        <f>E21+I21-G21</f>
        <v>8464</v>
      </c>
    </row>
    <row r="22" spans="2:10" ht="12.75">
      <c r="B22" s="12"/>
      <c r="C22" s="12"/>
      <c r="D22" s="12"/>
      <c r="E22" s="12"/>
      <c r="F22" s="12"/>
      <c r="G22" s="12"/>
      <c r="H22" s="12"/>
      <c r="I22" s="12"/>
      <c r="J22" s="12"/>
    </row>
    <row r="24" ht="13.5" thickBot="1"/>
    <row r="25" spans="2:10" ht="18.75" thickBot="1">
      <c r="B25" s="9" t="s">
        <v>14</v>
      </c>
      <c r="C25" s="12"/>
      <c r="D25" s="17">
        <f>D27+D34+D41</f>
        <v>438246</v>
      </c>
      <c r="E25" s="17">
        <f>E27+E34+E41</f>
        <v>290453</v>
      </c>
      <c r="F25" s="17">
        <f>F27+F34+F41</f>
        <v>286826</v>
      </c>
      <c r="G25" s="17">
        <f>G27+G34+G41+G31</f>
        <v>21744</v>
      </c>
      <c r="H25" s="17">
        <f>F25+G25</f>
        <v>308570</v>
      </c>
      <c r="I25" s="17">
        <f>I27+I34+I41+I31</f>
        <v>298083</v>
      </c>
      <c r="J25" s="17">
        <f>J27+J34+J41</f>
        <v>510251</v>
      </c>
    </row>
    <row r="26" spans="2:10" ht="16.5" thickBot="1">
      <c r="B26" s="11"/>
      <c r="C26" s="12"/>
      <c r="D26" s="12"/>
      <c r="E26" s="12"/>
      <c r="F26" s="12"/>
      <c r="G26" s="12"/>
      <c r="H26" s="12"/>
      <c r="I26" s="12"/>
      <c r="J26" s="12"/>
    </row>
    <row r="27" spans="2:10" ht="15.75" thickBot="1">
      <c r="B27" s="12"/>
      <c r="C27" s="18" t="s">
        <v>15</v>
      </c>
      <c r="D27" s="19">
        <f aca="true" t="shared" si="3" ref="D27:I27">SUM(D28:D29)</f>
        <v>67056</v>
      </c>
      <c r="E27" s="19">
        <f t="shared" si="3"/>
        <v>49357</v>
      </c>
      <c r="F27" s="19">
        <f t="shared" si="3"/>
        <v>48274</v>
      </c>
      <c r="G27" s="19">
        <f t="shared" si="3"/>
        <v>7076</v>
      </c>
      <c r="H27" s="19">
        <f t="shared" si="3"/>
        <v>55350</v>
      </c>
      <c r="I27" s="19">
        <f t="shared" si="3"/>
        <v>28756</v>
      </c>
      <c r="J27" s="20">
        <f>SUM(J28:J29)</f>
        <v>71037</v>
      </c>
    </row>
    <row r="28" spans="2:10" ht="14.25">
      <c r="B28" s="12"/>
      <c r="C28" s="26" t="s">
        <v>16</v>
      </c>
      <c r="D28" s="27">
        <v>50256</v>
      </c>
      <c r="E28" s="27">
        <v>39699</v>
      </c>
      <c r="F28" s="27">
        <v>40078</v>
      </c>
      <c r="G28" s="27">
        <f>4251-1149</f>
        <v>3102</v>
      </c>
      <c r="H28" s="27">
        <f>G28+F28</f>
        <v>43180</v>
      </c>
      <c r="I28" s="27">
        <f>24992-8521</f>
        <v>16471</v>
      </c>
      <c r="J28" s="28">
        <f>E28+I28-G28</f>
        <v>53068</v>
      </c>
    </row>
    <row r="29" spans="2:10" ht="15" thickBot="1">
      <c r="B29" s="12"/>
      <c r="C29" s="21" t="s">
        <v>17</v>
      </c>
      <c r="D29" s="22">
        <v>16800</v>
      </c>
      <c r="E29" s="22">
        <v>9658</v>
      </c>
      <c r="F29" s="22">
        <v>8196</v>
      </c>
      <c r="G29" s="22">
        <v>3974</v>
      </c>
      <c r="H29" s="22">
        <f>G29+F29</f>
        <v>12170</v>
      </c>
      <c r="I29" s="22">
        <v>12285</v>
      </c>
      <c r="J29" s="29">
        <f>E29+I29-G29</f>
        <v>17969</v>
      </c>
    </row>
    <row r="30" spans="2:10" ht="15" thickBot="1">
      <c r="B30" s="12"/>
      <c r="C30" s="12"/>
      <c r="D30" s="30"/>
      <c r="E30" s="30"/>
      <c r="F30" s="30"/>
      <c r="G30" s="30"/>
      <c r="H30" s="30"/>
      <c r="I30" s="30"/>
      <c r="J30" s="30"/>
    </row>
    <row r="31" spans="2:10" ht="15.75" thickBot="1">
      <c r="B31" s="12"/>
      <c r="C31" s="18" t="s">
        <v>18</v>
      </c>
      <c r="D31" s="31"/>
      <c r="E31" s="31"/>
      <c r="F31" s="31"/>
      <c r="G31" s="31">
        <v>1149</v>
      </c>
      <c r="H31" s="31"/>
      <c r="I31" s="31">
        <v>8521</v>
      </c>
      <c r="J31" s="32"/>
    </row>
    <row r="32" spans="2:10" ht="15" thickBot="1">
      <c r="B32" s="12"/>
      <c r="C32" s="33" t="s">
        <v>19</v>
      </c>
      <c r="D32" s="34" t="s">
        <v>31</v>
      </c>
      <c r="E32" s="34" t="s">
        <v>31</v>
      </c>
      <c r="F32" s="34" t="s">
        <v>31</v>
      </c>
      <c r="G32" s="34"/>
      <c r="H32" s="34" t="s">
        <v>31</v>
      </c>
      <c r="I32" s="34"/>
      <c r="J32" s="35" t="s">
        <v>31</v>
      </c>
    </row>
    <row r="33" spans="2:12" ht="15" thickBot="1">
      <c r="B33" s="12"/>
      <c r="C33" s="12"/>
      <c r="D33" s="30"/>
      <c r="E33" s="30"/>
      <c r="F33" s="30"/>
      <c r="G33" s="30"/>
      <c r="H33" s="30"/>
      <c r="I33" s="30"/>
      <c r="J33" s="30"/>
      <c r="L33" s="13"/>
    </row>
    <row r="34" spans="2:11" ht="15.75" thickBot="1">
      <c r="B34" s="12"/>
      <c r="C34" s="18" t="s">
        <v>32</v>
      </c>
      <c r="D34" s="19">
        <f>SUM(D35:D39)</f>
        <v>335190</v>
      </c>
      <c r="E34" s="19">
        <f>SUM(E35:E39)</f>
        <v>209343</v>
      </c>
      <c r="F34" s="19">
        <f>SUM(F35:F39)</f>
        <v>211160</v>
      </c>
      <c r="G34" s="19">
        <f>SUM(G35:G39)</f>
        <v>9239</v>
      </c>
      <c r="H34" s="19">
        <f aca="true" t="shared" si="4" ref="H34:H39">G34+F34</f>
        <v>220399</v>
      </c>
      <c r="I34" s="19">
        <f>SUM(I35:I39)</f>
        <v>253519</v>
      </c>
      <c r="J34" s="20">
        <f>E34+I34-G34-I36</f>
        <v>404454</v>
      </c>
      <c r="K34" s="3"/>
    </row>
    <row r="35" spans="2:11" ht="14.25">
      <c r="B35" s="12"/>
      <c r="C35" s="36" t="s">
        <v>16</v>
      </c>
      <c r="D35" s="37">
        <v>53280</v>
      </c>
      <c r="E35" s="37">
        <v>24200</v>
      </c>
      <c r="F35" s="37">
        <v>24719</v>
      </c>
      <c r="G35" s="37">
        <v>1159</v>
      </c>
      <c r="H35" s="37">
        <f t="shared" si="4"/>
        <v>25878</v>
      </c>
      <c r="I35" s="38">
        <v>158141</v>
      </c>
      <c r="J35" s="39">
        <f>E35+I35-G35</f>
        <v>181182</v>
      </c>
      <c r="K35" s="3"/>
    </row>
    <row r="36" spans="2:11" ht="14.25">
      <c r="B36" s="12"/>
      <c r="C36" s="40" t="s">
        <v>33</v>
      </c>
      <c r="D36" s="41">
        <v>98760</v>
      </c>
      <c r="E36" s="41">
        <v>43725</v>
      </c>
      <c r="F36" s="41">
        <v>43725</v>
      </c>
      <c r="G36" s="42">
        <v>0</v>
      </c>
      <c r="H36" s="41">
        <f t="shared" si="4"/>
        <v>43725</v>
      </c>
      <c r="I36" s="42">
        <v>49169</v>
      </c>
      <c r="J36" s="43">
        <f>E36</f>
        <v>43725</v>
      </c>
      <c r="K36" s="3"/>
    </row>
    <row r="37" spans="2:10" ht="14.25">
      <c r="B37" s="12"/>
      <c r="C37" s="40" t="s">
        <v>17</v>
      </c>
      <c r="D37" s="41">
        <v>27750</v>
      </c>
      <c r="E37" s="41">
        <v>19707</v>
      </c>
      <c r="F37" s="41">
        <v>19725</v>
      </c>
      <c r="G37" s="41">
        <v>4695</v>
      </c>
      <c r="H37" s="41">
        <f t="shared" si="4"/>
        <v>24420</v>
      </c>
      <c r="I37" s="41">
        <v>15872</v>
      </c>
      <c r="J37" s="43">
        <f>E37+I37-G37</f>
        <v>30884</v>
      </c>
    </row>
    <row r="38" spans="2:14" ht="14.25">
      <c r="B38" s="12"/>
      <c r="C38" s="44" t="s">
        <v>11</v>
      </c>
      <c r="D38" s="45">
        <v>90000</v>
      </c>
      <c r="E38" s="45">
        <v>67934</v>
      </c>
      <c r="F38" s="45">
        <v>69499</v>
      </c>
      <c r="G38" s="45">
        <v>2470</v>
      </c>
      <c r="H38" s="41">
        <f t="shared" si="4"/>
        <v>71969</v>
      </c>
      <c r="I38" s="45">
        <v>30337</v>
      </c>
      <c r="J38" s="43">
        <f>E38+I38-G38</f>
        <v>95801</v>
      </c>
      <c r="K38" s="2"/>
      <c r="N38" s="13"/>
    </row>
    <row r="39" spans="2:10" ht="15" thickBot="1">
      <c r="B39" s="12"/>
      <c r="C39" s="21" t="s">
        <v>34</v>
      </c>
      <c r="D39" s="22">
        <v>65400</v>
      </c>
      <c r="E39" s="22">
        <v>53777</v>
      </c>
      <c r="F39" s="22">
        <v>53492</v>
      </c>
      <c r="G39" s="22">
        <v>915</v>
      </c>
      <c r="H39" s="22">
        <f t="shared" si="4"/>
        <v>54407</v>
      </c>
      <c r="I39" s="22"/>
      <c r="J39" s="23">
        <f>E39+I39-G39</f>
        <v>52862</v>
      </c>
    </row>
    <row r="40" spans="2:10" ht="15" thickBot="1">
      <c r="B40" s="12"/>
      <c r="C40" s="12"/>
      <c r="D40" s="30"/>
      <c r="E40" s="30"/>
      <c r="F40" s="30"/>
      <c r="G40" s="30"/>
      <c r="H40" s="30"/>
      <c r="I40" s="30"/>
      <c r="J40" s="30"/>
    </row>
    <row r="41" spans="2:10" ht="15.75" thickBot="1">
      <c r="B41" s="12"/>
      <c r="C41" s="18" t="s">
        <v>20</v>
      </c>
      <c r="D41" s="19">
        <f aca="true" t="shared" si="5" ref="D41:I41">D42</f>
        <v>36000</v>
      </c>
      <c r="E41" s="19">
        <f t="shared" si="5"/>
        <v>31753</v>
      </c>
      <c r="F41" s="19">
        <f t="shared" si="5"/>
        <v>27392</v>
      </c>
      <c r="G41" s="19">
        <f t="shared" si="5"/>
        <v>4280</v>
      </c>
      <c r="H41" s="19">
        <f t="shared" si="5"/>
        <v>31672</v>
      </c>
      <c r="I41" s="19">
        <f t="shared" si="5"/>
        <v>7287</v>
      </c>
      <c r="J41" s="20">
        <f>E41+I41-G41</f>
        <v>34760</v>
      </c>
    </row>
    <row r="42" spans="2:10" ht="15" thickBot="1">
      <c r="B42" s="12"/>
      <c r="C42" s="33" t="s">
        <v>21</v>
      </c>
      <c r="D42" s="46">
        <v>36000</v>
      </c>
      <c r="E42" s="46">
        <v>31753</v>
      </c>
      <c r="F42" s="46">
        <v>27392</v>
      </c>
      <c r="G42" s="46">
        <v>4280</v>
      </c>
      <c r="H42" s="46">
        <f>F42+G42</f>
        <v>31672</v>
      </c>
      <c r="I42" s="46">
        <v>7287</v>
      </c>
      <c r="J42" s="29">
        <f>E42+I42-G42</f>
        <v>34760</v>
      </c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ht="13.5" thickBot="1"/>
    <row r="45" spans="2:14" ht="18.75" thickBot="1">
      <c r="B45" s="9" t="s">
        <v>22</v>
      </c>
      <c r="C45" s="12"/>
      <c r="D45" s="47">
        <f aca="true" t="shared" si="6" ref="D45:J45">D25+D15</f>
        <v>497646</v>
      </c>
      <c r="E45" s="47">
        <f t="shared" si="6"/>
        <v>336429</v>
      </c>
      <c r="F45" s="47">
        <f t="shared" si="6"/>
        <v>318141</v>
      </c>
      <c r="G45" s="47">
        <f t="shared" si="6"/>
        <v>35370</v>
      </c>
      <c r="H45" s="47">
        <f t="shared" si="6"/>
        <v>353511</v>
      </c>
      <c r="I45" s="47">
        <f t="shared" si="6"/>
        <v>315746</v>
      </c>
      <c r="J45" s="48">
        <f t="shared" si="6"/>
        <v>560264</v>
      </c>
      <c r="N45" s="49"/>
    </row>
    <row r="46" spans="2:10" ht="15.75">
      <c r="B46" s="50"/>
      <c r="D46" s="51"/>
      <c r="E46" s="51"/>
      <c r="F46" s="51"/>
      <c r="G46" s="51"/>
      <c r="H46" s="51"/>
      <c r="I46" s="51"/>
      <c r="J46" s="51"/>
    </row>
    <row r="47" spans="2:10" ht="12.75">
      <c r="B47" s="14" t="s">
        <v>23</v>
      </c>
      <c r="D47" s="51"/>
      <c r="E47" s="51"/>
      <c r="F47" s="51"/>
      <c r="G47" s="51"/>
      <c r="H47" s="51"/>
      <c r="I47" s="51"/>
      <c r="J47" s="51"/>
    </row>
    <row r="49" ht="15">
      <c r="B49" s="52" t="s">
        <v>35</v>
      </c>
    </row>
    <row r="50" spans="2:3" ht="12.75">
      <c r="B50" s="53" t="s">
        <v>36</v>
      </c>
      <c r="C50" s="1" t="s">
        <v>37</v>
      </c>
    </row>
    <row r="51" ht="12.75">
      <c r="B51" s="54" t="s">
        <v>24</v>
      </c>
    </row>
    <row r="52" spans="2:10" ht="31.5" customHeight="1">
      <c r="B52" s="57" t="s">
        <v>41</v>
      </c>
      <c r="C52" s="58"/>
      <c r="D52" s="58"/>
      <c r="E52" s="58"/>
      <c r="F52" s="58"/>
      <c r="G52" s="58"/>
      <c r="H52" s="58"/>
      <c r="I52" s="58"/>
      <c r="J52" s="58"/>
    </row>
    <row r="53" spans="2:10" ht="15.75" customHeight="1">
      <c r="B53" s="56" t="s">
        <v>38</v>
      </c>
      <c r="C53" s="55"/>
      <c r="D53" s="55"/>
      <c r="E53" s="55"/>
      <c r="F53" s="55"/>
      <c r="G53" s="55"/>
      <c r="H53" s="55"/>
      <c r="I53" s="55"/>
      <c r="J53" s="55"/>
    </row>
    <row r="54" spans="2:10" ht="36.75" customHeight="1">
      <c r="B54" s="57" t="s">
        <v>39</v>
      </c>
      <c r="C54" s="58"/>
      <c r="D54" s="58"/>
      <c r="E54" s="58"/>
      <c r="F54" s="58"/>
      <c r="G54" s="58"/>
      <c r="H54" s="58"/>
      <c r="I54" s="58"/>
      <c r="J54" s="58"/>
    </row>
    <row r="55" spans="2:10" ht="17.25" customHeight="1">
      <c r="B55" s="54" t="s">
        <v>40</v>
      </c>
      <c r="C55" s="54"/>
      <c r="D55" s="54"/>
      <c r="E55" s="54"/>
      <c r="F55" s="54"/>
      <c r="G55" s="54"/>
      <c r="H55" s="54"/>
      <c r="I55" s="54"/>
      <c r="J55" s="54"/>
    </row>
    <row r="56" ht="18.75" customHeight="1"/>
  </sheetData>
  <sheetProtection password="C50C" sheet="1" objects="1" scenarios="1"/>
  <mergeCells count="7">
    <mergeCell ref="B54:J54"/>
    <mergeCell ref="B7:J7"/>
    <mergeCell ref="B8:J8"/>
    <mergeCell ref="B9:I9"/>
    <mergeCell ref="B11:C12"/>
    <mergeCell ref="E11:E12"/>
    <mergeCell ref="B52:J52"/>
  </mergeCells>
  <printOptions/>
  <pageMargins left="0.5118110236220472" right="0.35" top="0.37" bottom="0.59" header="0.31496062992125984" footer="0.31496062992125984"/>
  <pageSetup fitToHeight="1" fitToWidth="1" horizontalDpi="300" verticalDpi="300" orientation="portrait" paperSize="9" scale="74" r:id="rId4"/>
  <drawing r:id="rId3"/>
  <legacyDrawing r:id="rId2"/>
  <oleObjects>
    <oleObject progId="PBrush" shapeId="3065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joao2008</dc:creator>
  <cp:keywords/>
  <dc:description/>
  <cp:lastModifiedBy>joao2008</cp:lastModifiedBy>
  <cp:lastPrinted>2010-03-29T13:46:10Z</cp:lastPrinted>
  <dcterms:created xsi:type="dcterms:W3CDTF">2010-03-29T13:18:58Z</dcterms:created>
  <dcterms:modified xsi:type="dcterms:W3CDTF">2010-03-29T13:48:13Z</dcterms:modified>
  <cp:category/>
  <cp:version/>
  <cp:contentType/>
  <cp:contentStatus/>
</cp:coreProperties>
</file>